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olivierkahr/Documents/LeTell/Tresorerie/TirLongeole/2026_4emeEdition/02_BulletinInscription/"/>
    </mc:Choice>
  </mc:AlternateContent>
  <xr:revisionPtr revIDLastSave="0" documentId="13_ncr:1_{3861C0C6-5EC0-F749-B739-45E8F811E683}" xr6:coauthVersionLast="47" xr6:coauthVersionMax="47" xr10:uidLastSave="{00000000-0000-0000-0000-000000000000}"/>
  <bookViews>
    <workbookView xWindow="0" yWindow="500" windowWidth="28800" windowHeight="16020" xr2:uid="{3462AC4F-CB3C-8D4A-B47E-46EDCEB83EDF}"/>
  </bookViews>
  <sheets>
    <sheet name="Inscriptions" sheetId="1" r:id="rId1"/>
    <sheet name="Export" sheetId="2" state="hidden" r:id="rId2"/>
  </sheets>
  <definedNames>
    <definedName name="_xlnm.Print_Area" localSheetId="0">Inscriptions!$B$2:$R$44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6" i="1"/>
  <c r="M42" i="1"/>
  <c r="Q29" i="1"/>
  <c r="V24" i="1"/>
  <c r="V25" i="1"/>
  <c r="V23" i="1"/>
  <c r="V8" i="1"/>
  <c r="V9" i="1"/>
  <c r="V10" i="1"/>
  <c r="V11" i="1"/>
  <c r="V7" i="1"/>
  <c r="O9" i="1"/>
  <c r="Q9" i="1" l="1"/>
  <c r="T35" i="1"/>
  <c r="AH10" i="2"/>
  <c r="AC10" i="2"/>
  <c r="AE10" i="2" s="1"/>
  <c r="Z10" i="2"/>
  <c r="W10" i="2"/>
  <c r="Y10" i="2" s="1"/>
  <c r="T10" i="2"/>
  <c r="U10" i="2" s="1"/>
  <c r="R10" i="2"/>
  <c r="Q10" i="2"/>
  <c r="AH9" i="2"/>
  <c r="AC9" i="2"/>
  <c r="AE9" i="2" s="1"/>
  <c r="Z9" i="2"/>
  <c r="AB9" i="2" s="1"/>
  <c r="W9" i="2"/>
  <c r="Y9" i="2" s="1"/>
  <c r="T9" i="2"/>
  <c r="U9" i="2" s="1"/>
  <c r="R9" i="2"/>
  <c r="Q9" i="2"/>
  <c r="AH8" i="2"/>
  <c r="AC8" i="2"/>
  <c r="AE8" i="2" s="1"/>
  <c r="Z8" i="2"/>
  <c r="W8" i="2"/>
  <c r="Y8" i="2" s="1"/>
  <c r="T8" i="2"/>
  <c r="V8" i="2" s="1"/>
  <c r="R8" i="2"/>
  <c r="Q8" i="2"/>
  <c r="AH7" i="2"/>
  <c r="AC7" i="2"/>
  <c r="AE7" i="2" s="1"/>
  <c r="Z7" i="2"/>
  <c r="W7" i="2"/>
  <c r="Y7" i="2" s="1"/>
  <c r="T7" i="2"/>
  <c r="V7" i="2" s="1"/>
  <c r="R7" i="2"/>
  <c r="Q7" i="2"/>
  <c r="AH6" i="2"/>
  <c r="AC6" i="2"/>
  <c r="AE6" i="2" s="1"/>
  <c r="Z6" i="2"/>
  <c r="T6" i="2"/>
  <c r="U6" i="2" s="1"/>
  <c r="R6" i="2"/>
  <c r="Q6" i="2"/>
  <c r="AH5" i="2"/>
  <c r="AC5" i="2"/>
  <c r="AE5" i="2" s="1"/>
  <c r="Z5" i="2"/>
  <c r="T5" i="2"/>
  <c r="U5" i="2" s="1"/>
  <c r="R5" i="2"/>
  <c r="Q5" i="2"/>
  <c r="P5" i="2"/>
  <c r="AH4" i="2"/>
  <c r="AC4" i="2"/>
  <c r="AE4" i="2" s="1"/>
  <c r="Z4" i="2"/>
  <c r="T4" i="2"/>
  <c r="U4" i="2" s="1"/>
  <c r="R4" i="2"/>
  <c r="Q4" i="2"/>
  <c r="P10" i="2"/>
  <c r="P9" i="2"/>
  <c r="P8" i="2"/>
  <c r="P7" i="2"/>
  <c r="P6" i="2"/>
  <c r="P4" i="2"/>
  <c r="O10" i="2"/>
  <c r="O9" i="2"/>
  <c r="O8" i="2"/>
  <c r="O7" i="2"/>
  <c r="O6" i="2"/>
  <c r="O5" i="2"/>
  <c r="O4" i="2"/>
  <c r="N10" i="2"/>
  <c r="N9" i="2"/>
  <c r="N8" i="2"/>
  <c r="N7" i="2"/>
  <c r="N6" i="2"/>
  <c r="N5" i="2"/>
  <c r="N4" i="2"/>
  <c r="K3" i="2"/>
  <c r="K10" i="2" s="1"/>
  <c r="J3" i="2"/>
  <c r="J10" i="2" s="1"/>
  <c r="L3" i="2"/>
  <c r="L4" i="2" s="1"/>
  <c r="F3" i="2"/>
  <c r="F8" i="2" s="1"/>
  <c r="I3" i="2"/>
  <c r="I7" i="2" s="1"/>
  <c r="H3" i="2"/>
  <c r="H10" i="2" s="1"/>
  <c r="G3" i="2"/>
  <c r="G9" i="2" s="1"/>
  <c r="E3" i="2"/>
  <c r="E7" i="2" s="1"/>
  <c r="D3" i="2"/>
  <c r="D7" i="2" s="1"/>
  <c r="C3" i="2"/>
  <c r="C7" i="2" s="1"/>
  <c r="B3" i="2"/>
  <c r="B8" i="2" s="1"/>
  <c r="AA11" i="1" l="1"/>
  <c r="AA9" i="1"/>
  <c r="V6" i="2"/>
  <c r="L5" i="2"/>
  <c r="V10" i="2"/>
  <c r="I8" i="2"/>
  <c r="AA10" i="2"/>
  <c r="L6" i="2"/>
  <c r="AA23" i="1"/>
  <c r="AA4" i="2" s="1"/>
  <c r="AA24" i="1"/>
  <c r="AA5" i="2" s="1"/>
  <c r="AA25" i="1"/>
  <c r="AA6" i="2" s="1"/>
  <c r="AA7" i="1"/>
  <c r="AA7" i="2" s="1"/>
  <c r="AA8" i="1"/>
  <c r="AA8" i="2" s="1"/>
  <c r="AA10" i="1"/>
  <c r="AA9" i="2" s="1"/>
  <c r="X10" i="2"/>
  <c r="AH3" i="2"/>
  <c r="AB5" i="2"/>
  <c r="K4" i="2"/>
  <c r="K5" i="2"/>
  <c r="K6" i="2"/>
  <c r="K8" i="2"/>
  <c r="K9" i="2"/>
  <c r="K7" i="2"/>
  <c r="J8" i="2"/>
  <c r="J6" i="2"/>
  <c r="J7" i="2"/>
  <c r="J9" i="2"/>
  <c r="J4" i="2"/>
  <c r="J5" i="2"/>
  <c r="U7" i="2"/>
  <c r="AD10" i="2"/>
  <c r="AB8" i="2"/>
  <c r="AL8" i="2" s="1"/>
  <c r="Z3" i="2"/>
  <c r="AB7" i="2"/>
  <c r="AL7" i="2" s="1"/>
  <c r="AD7" i="2"/>
  <c r="B7" i="2"/>
  <c r="AB6" i="2"/>
  <c r="AB10" i="2"/>
  <c r="AD8" i="2"/>
  <c r="F5" i="2"/>
  <c r="F4" i="2"/>
  <c r="I4" i="2"/>
  <c r="F7" i="2"/>
  <c r="I10" i="2"/>
  <c r="V4" i="2"/>
  <c r="I6" i="2"/>
  <c r="H9" i="2"/>
  <c r="V5" i="2"/>
  <c r="G8" i="2"/>
  <c r="V9" i="2"/>
  <c r="AL9" i="2" s="1"/>
  <c r="F6" i="2"/>
  <c r="I5" i="2"/>
  <c r="AE3" i="2"/>
  <c r="T3" i="2"/>
  <c r="G4" i="2"/>
  <c r="G5" i="2"/>
  <c r="G6" i="2"/>
  <c r="G7" i="2"/>
  <c r="H8" i="2"/>
  <c r="U8" i="2"/>
  <c r="I9" i="2"/>
  <c r="AD9" i="2"/>
  <c r="B10" i="2"/>
  <c r="AC3" i="2"/>
  <c r="H4" i="2"/>
  <c r="AB4" i="2"/>
  <c r="H5" i="2"/>
  <c r="H6" i="2"/>
  <c r="H7" i="2"/>
  <c r="B9" i="2"/>
  <c r="C10" i="2"/>
  <c r="C9" i="2"/>
  <c r="D10" i="2"/>
  <c r="B4" i="2"/>
  <c r="AD4" i="2"/>
  <c r="B5" i="2"/>
  <c r="AD5" i="2"/>
  <c r="B6" i="2"/>
  <c r="AD6" i="2"/>
  <c r="C8" i="2"/>
  <c r="D9" i="2"/>
  <c r="E10" i="2"/>
  <c r="C4" i="2"/>
  <c r="C5" i="2"/>
  <c r="C6" i="2"/>
  <c r="D8" i="2"/>
  <c r="E9" i="2"/>
  <c r="F10" i="2"/>
  <c r="D4" i="2"/>
  <c r="D5" i="2"/>
  <c r="D6" i="2"/>
  <c r="E8" i="2"/>
  <c r="F9" i="2"/>
  <c r="G10" i="2"/>
  <c r="E4" i="2"/>
  <c r="E5" i="2"/>
  <c r="E6" i="2"/>
  <c r="AL10" i="2" l="1"/>
  <c r="AB3" i="2"/>
  <c r="V3" i="2"/>
  <c r="X7" i="2"/>
  <c r="X9" i="2"/>
  <c r="X8" i="2"/>
  <c r="U3" i="2"/>
  <c r="AD3" i="2"/>
  <c r="AA3" i="2"/>
  <c r="S32" i="1" l="1"/>
  <c r="S33" i="1"/>
  <c r="S31" i="1"/>
  <c r="S30" i="1"/>
  <c r="Q26" i="1" l="1"/>
  <c r="P26" i="1" s="1"/>
  <c r="AI10" i="2"/>
  <c r="AI9" i="2"/>
  <c r="AI8" i="2"/>
  <c r="AI7" i="2"/>
  <c r="AI6" i="2"/>
  <c r="AI5" i="2"/>
  <c r="AI4" i="2"/>
  <c r="AI3" i="2" l="1"/>
  <c r="O11" i="1"/>
  <c r="O10" i="1"/>
  <c r="AF9" i="2" s="1"/>
  <c r="AG9" i="2" s="1"/>
  <c r="AJ9" i="2" s="1"/>
  <c r="O8" i="1"/>
  <c r="AF8" i="2" s="1"/>
  <c r="AG8" i="2" s="1"/>
  <c r="AJ8" i="2" s="1"/>
  <c r="O7" i="1"/>
  <c r="Q7" i="1" s="1"/>
  <c r="O23" i="1"/>
  <c r="AF4" i="2" s="1"/>
  <c r="O25" i="1"/>
  <c r="AF6" i="2" s="1"/>
  <c r="AG6" i="2" s="1"/>
  <c r="O24" i="1"/>
  <c r="AF5" i="2" s="1"/>
  <c r="AG5" i="2" s="1"/>
  <c r="L23" i="1"/>
  <c r="W4" i="2" s="1"/>
  <c r="L25" i="1"/>
  <c r="W6" i="2" s="1"/>
  <c r="L24" i="1"/>
  <c r="W5" i="2" s="1"/>
  <c r="AF10" i="2" l="1"/>
  <c r="AG10" i="2" s="1"/>
  <c r="AJ10" i="2" s="1"/>
  <c r="Q11" i="1"/>
  <c r="AF7" i="2"/>
  <c r="AG7" i="2" s="1"/>
  <c r="AJ7" i="2" s="1"/>
  <c r="Y6" i="2"/>
  <c r="AL6" i="2" s="1"/>
  <c r="X6" i="2"/>
  <c r="AJ6" i="2" s="1"/>
  <c r="X5" i="2"/>
  <c r="AJ5" i="2" s="1"/>
  <c r="Y5" i="2"/>
  <c r="AL5" i="2" s="1"/>
  <c r="Y4" i="2"/>
  <c r="X4" i="2"/>
  <c r="W3" i="2"/>
  <c r="AG4" i="2"/>
  <c r="Q25" i="1"/>
  <c r="S3" i="2" s="1"/>
  <c r="AJ3" i="2" s="1"/>
  <c r="Q10" i="1"/>
  <c r="Q8" i="1"/>
  <c r="Q24" i="1"/>
  <c r="Q23" i="1"/>
  <c r="Q32" i="1" l="1"/>
  <c r="AG3" i="2"/>
  <c r="AF3" i="2"/>
  <c r="AJ4" i="2"/>
  <c r="X3" i="2"/>
  <c r="Y3" i="2"/>
  <c r="AM3" i="2" s="1"/>
  <c r="AL4" i="2"/>
  <c r="AK3" i="2" l="1"/>
</calcChain>
</file>

<file path=xl/sharedStrings.xml><?xml version="1.0" encoding="utf-8"?>
<sst xmlns="http://schemas.openxmlformats.org/spreadsheetml/2006/main" count="111" uniqueCount="91">
  <si>
    <t>Société de Tir :</t>
  </si>
  <si>
    <t>Nom et prénom du chef de Groupe :</t>
  </si>
  <si>
    <t>Adresse :</t>
  </si>
  <si>
    <t>No postal :</t>
  </si>
  <si>
    <t>Localité :</t>
  </si>
  <si>
    <t>No de Tél :</t>
  </si>
  <si>
    <t>Nom du titulaire du compte :</t>
  </si>
  <si>
    <t>Nom du Groupe</t>
  </si>
  <si>
    <t>Nom et prénom du tireur</t>
  </si>
  <si>
    <t>Année</t>
  </si>
  <si>
    <t>Licence</t>
  </si>
  <si>
    <t>Armes</t>
  </si>
  <si>
    <t>Total
en CHF</t>
  </si>
  <si>
    <t>Nombre</t>
  </si>
  <si>
    <t>Menu</t>
  </si>
  <si>
    <t>Essai</t>
  </si>
  <si>
    <t>non</t>
  </si>
  <si>
    <t>Tireurs individuels</t>
  </si>
  <si>
    <t>MENU</t>
  </si>
  <si>
    <t>IBAN no :</t>
  </si>
  <si>
    <t>Pour votre confort et peu d'attente, votre inscription est bienvenue</t>
  </si>
  <si>
    <t>tirlongeole@gmail.com</t>
  </si>
  <si>
    <t xml:space="preserve">
Exercices
CHF 5.-
(5 cart.)</t>
  </si>
  <si>
    <t xml:space="preserve">
Cé qu'è lainô
CHF 17.-/
U21 CHF 15.-
(6 cart.)</t>
  </si>
  <si>
    <t xml:space="preserve">
Longeole
CHF 8.-
(3 cart.)</t>
  </si>
  <si>
    <t xml:space="preserve">
Livret
CHF 5.-
</t>
  </si>
  <si>
    <t>Longeole, gratin de pommes de terre</t>
  </si>
  <si>
    <t>F90</t>
  </si>
  <si>
    <t>Standard</t>
  </si>
  <si>
    <t>F57/02</t>
  </si>
  <si>
    <t>MQ</t>
  </si>
  <si>
    <t>F57/03</t>
  </si>
  <si>
    <t>Libre</t>
  </si>
  <si>
    <t>entrée</t>
  </si>
  <si>
    <t>Jour de tir</t>
  </si>
  <si>
    <t>Jour
de tir</t>
  </si>
  <si>
    <t>oui</t>
  </si>
  <si>
    <t>ve matin</t>
  </si>
  <si>
    <t>ve après-midi</t>
  </si>
  <si>
    <t>sa matin</t>
  </si>
  <si>
    <t>sa après-midi</t>
  </si>
  <si>
    <t>CheckFinanceGroupe</t>
  </si>
  <si>
    <t>par mail à :</t>
  </si>
  <si>
    <t>NoTireur</t>
  </si>
  <si>
    <t>NomTireur</t>
  </si>
  <si>
    <t>Arme</t>
  </si>
  <si>
    <t>JourTir</t>
  </si>
  <si>
    <t>FinanceGroupe</t>
  </si>
  <si>
    <t>ExercicesNb</t>
  </si>
  <si>
    <t>ExercicesCHF</t>
  </si>
  <si>
    <t>ExercicesCartouches</t>
  </si>
  <si>
    <t>GroupeNb</t>
  </si>
  <si>
    <t>GroupeCHF</t>
  </si>
  <si>
    <t>GroupeCartouches</t>
  </si>
  <si>
    <t>CéQéLainoNb</t>
  </si>
  <si>
    <t>CéQéLainoCHF</t>
  </si>
  <si>
    <t>CéQéLainoCartouches</t>
  </si>
  <si>
    <t>LongeoleNb</t>
  </si>
  <si>
    <t>LongeoleCHF</t>
  </si>
  <si>
    <t>LongeoleCartouches</t>
  </si>
  <si>
    <t>LivretNb</t>
  </si>
  <si>
    <t>LivretCHF</t>
  </si>
  <si>
    <t>MenuNb</t>
  </si>
  <si>
    <t>MenuCHF</t>
  </si>
  <si>
    <t>Total1</t>
  </si>
  <si>
    <t>Total2</t>
  </si>
  <si>
    <t>TotalCartouches1</t>
  </si>
  <si>
    <t>TotalCartouches2</t>
  </si>
  <si>
    <t>TG1</t>
  </si>
  <si>
    <t>TG2</t>
  </si>
  <si>
    <t>Individuel</t>
  </si>
  <si>
    <t>TI1</t>
  </si>
  <si>
    <t>TI2</t>
  </si>
  <si>
    <t>TI3</t>
  </si>
  <si>
    <t>TI4</t>
  </si>
  <si>
    <t>IBAN No postal :</t>
  </si>
  <si>
    <t>IBAN Localité :</t>
  </si>
  <si>
    <t xml:space="preserve">
Jet d'eau
CHF 17.-/
U21 CHF 15.-
(10 cart.)</t>
  </si>
  <si>
    <t>U21</t>
  </si>
  <si>
    <t>4ème TIR DE LA LONGEOLE 300m - formulaire d'inscription</t>
  </si>
  <si>
    <t xml:space="preserve">(date limite inscription repas 11.10.2026) </t>
  </si>
  <si>
    <t>Chef de groupe, finance de groupe facturée à :</t>
  </si>
  <si>
    <t>Numéro de téléphone :</t>
  </si>
  <si>
    <t>Pour versement répartition</t>
  </si>
  <si>
    <t>Prix repas:</t>
  </si>
  <si>
    <t xml:space="preserve">Repas supplémentaires pour accompagnants : </t>
  </si>
  <si>
    <t xml:space="preserve">Montant total à payer sur place (cash ou TWINT) : </t>
  </si>
  <si>
    <t xml:space="preserve">Nom du titulaire du compte : </t>
  </si>
  <si>
    <t xml:space="preserve">IBAN N° : </t>
  </si>
  <si>
    <t xml:space="preserve">N° postal : </t>
  </si>
  <si>
    <t xml:space="preserve">
Jet d'eau
CHF 17.-/
U21 CHF 15.-
(10 cart.)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</si>
</sst>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6" fillId="0" borderId="0" xfId="0" applyFont="1"/>
    <xf numFmtId="0" fontId="7" fillId="0" borderId="0" xfId="1" applyFont="1" applyAlignment="1" applyProtection="1"/>
    <xf numFmtId="0" fontId="3" fillId="0" borderId="7" xfId="0" applyFont="1" applyBorder="1"/>
    <xf numFmtId="0" fontId="3" fillId="0" borderId="10" xfId="0" applyFont="1" applyBorder="1"/>
    <xf numFmtId="0" fontId="0" fillId="0" borderId="8" xfId="0" applyBorder="1"/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0" xfId="1" applyAlignment="1" applyProtection="1"/>
    <xf numFmtId="0" fontId="4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6" xfId="0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12" xfId="0" applyFont="1" applyBorder="1"/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1" fillId="0" borderId="11" xfId="0" applyFont="1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rlongeo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02A2-F70A-214E-AA71-7A8CD11D2903}">
  <sheetPr codeName="Feuil1">
    <pageSetUpPr fitToPage="1"/>
  </sheetPr>
  <dimension ref="A1:AD52"/>
  <sheetViews>
    <sheetView showGridLines="0" tabSelected="1" zoomScaleNormal="100" workbookViewId="0">
      <selection activeCell="D4" sqref="D4:G4"/>
    </sheetView>
  </sheetViews>
  <sheetFormatPr baseColWidth="10" defaultColWidth="0" defaultRowHeight="16" zeroHeight="1" x14ac:dyDescent="0.2"/>
  <cols>
    <col min="1" max="1" width="0.5" customWidth="1"/>
    <col min="2" max="2" width="10.1640625" customWidth="1"/>
    <col min="3" max="3" width="8.5" customWidth="1"/>
    <col min="4" max="4" width="3" customWidth="1"/>
    <col min="5" max="5" width="10.83203125" customWidth="1"/>
    <col min="6" max="6" width="13.33203125" customWidth="1"/>
    <col min="7" max="7" width="11.33203125" customWidth="1"/>
    <col min="8" max="8" width="13.33203125" customWidth="1"/>
    <col min="9" max="9" width="9" customWidth="1"/>
    <col min="10" max="10" width="13.1640625" bestFit="1" customWidth="1"/>
    <col min="11" max="14" width="11.1640625" customWidth="1"/>
    <col min="15" max="15" width="10.83203125" customWidth="1"/>
    <col min="16" max="16" width="8.33203125" customWidth="1"/>
    <col min="17" max="17" width="10.83203125" customWidth="1"/>
    <col min="18" max="18" width="2.1640625" customWidth="1"/>
    <col min="19" max="19" width="18.33203125" hidden="1" customWidth="1"/>
    <col min="20" max="20" width="9.6640625" hidden="1" customWidth="1"/>
    <col min="21" max="21" width="5.83203125" hidden="1" customWidth="1"/>
    <col min="22" max="22" width="2.1640625" hidden="1" customWidth="1"/>
    <col min="23" max="23" width="5.33203125" hidden="1" customWidth="1"/>
    <col min="24" max="24" width="8.5" hidden="1" customWidth="1"/>
    <col min="25" max="25" width="0.5" hidden="1" customWidth="1"/>
    <col min="26" max="26" width="10.1640625" hidden="1" customWidth="1"/>
    <col min="27" max="27" width="3.1640625" hidden="1" customWidth="1"/>
    <col min="28" max="28" width="3" hidden="1" customWidth="1"/>
    <col min="29" max="30" width="1.1640625" hidden="1" customWidth="1"/>
    <col min="31" max="16384" width="10.83203125" hidden="1"/>
  </cols>
  <sheetData>
    <row r="1" spans="2:27" ht="7" customHeight="1" x14ac:dyDescent="0.2"/>
    <row r="2" spans="2:27" ht="23" x14ac:dyDescent="0.25">
      <c r="B2" s="25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4">
        <v>2026</v>
      </c>
      <c r="T2" s="32" t="s">
        <v>84</v>
      </c>
      <c r="U2">
        <v>20</v>
      </c>
    </row>
    <row r="4" spans="2:27" ht="19.5" customHeight="1" x14ac:dyDescent="0.2">
      <c r="B4" s="1" t="s">
        <v>0</v>
      </c>
      <c r="C4" s="1"/>
      <c r="D4" s="43"/>
      <c r="E4" s="43"/>
      <c r="F4" s="43"/>
      <c r="G4" s="43"/>
      <c r="H4" s="44"/>
      <c r="I4" s="44"/>
      <c r="J4" s="44"/>
      <c r="K4" s="44"/>
      <c r="L4" s="44"/>
    </row>
    <row r="5" spans="2:2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27" ht="83" customHeight="1" x14ac:dyDescent="0.2">
      <c r="B6" s="48" t="s">
        <v>17</v>
      </c>
      <c r="C6" s="49"/>
      <c r="D6" s="45" t="s">
        <v>8</v>
      </c>
      <c r="E6" s="45"/>
      <c r="F6" s="45"/>
      <c r="G6" s="2" t="s">
        <v>9</v>
      </c>
      <c r="H6" s="2" t="s">
        <v>10</v>
      </c>
      <c r="I6" s="2" t="s">
        <v>11</v>
      </c>
      <c r="J6" s="21" t="s">
        <v>35</v>
      </c>
      <c r="K6" s="18" t="s">
        <v>22</v>
      </c>
      <c r="L6" s="18" t="s">
        <v>77</v>
      </c>
      <c r="M6" s="19" t="s">
        <v>23</v>
      </c>
      <c r="N6" s="19" t="s">
        <v>24</v>
      </c>
      <c r="O6" s="19" t="s">
        <v>25</v>
      </c>
      <c r="P6" s="3" t="str">
        <f>"Menu
oui / non
CHF "&amp;$U$2&amp;".-"</f>
        <v>Menu
oui / non
CHF 20.-</v>
      </c>
      <c r="Q6" s="3" t="s">
        <v>12</v>
      </c>
      <c r="R6" s="30"/>
    </row>
    <row r="7" spans="2:27" x14ac:dyDescent="0.2">
      <c r="B7" s="50"/>
      <c r="C7" s="51"/>
      <c r="D7" s="46"/>
      <c r="E7" s="46"/>
      <c r="F7" s="46"/>
      <c r="G7" s="16"/>
      <c r="H7" s="4"/>
      <c r="I7" s="4"/>
      <c r="J7" s="16"/>
      <c r="K7" s="4"/>
      <c r="L7" s="4"/>
      <c r="M7" s="4"/>
      <c r="N7" s="4"/>
      <c r="O7" s="2" t="str">
        <f>IF(D7&lt;&gt;"",1,"")</f>
        <v/>
      </c>
      <c r="P7" s="6"/>
      <c r="Q7" s="5" t="str">
        <f>IF(D7&lt;&gt;"",K7*5+L7*AA7+M7*AA7+N7*8+O7*5+V7,"")</f>
        <v/>
      </c>
      <c r="R7" s="40"/>
      <c r="V7">
        <f>IF(LEFT(P7,3)="oui",$U$2,)</f>
        <v>0</v>
      </c>
      <c r="AA7">
        <f>IF(G7&gt;($T$35-1),15,17)</f>
        <v>17</v>
      </c>
    </row>
    <row r="8" spans="2:27" x14ac:dyDescent="0.2">
      <c r="B8" s="50"/>
      <c r="C8" s="51"/>
      <c r="D8" s="46"/>
      <c r="E8" s="46"/>
      <c r="F8" s="46"/>
      <c r="G8" s="16"/>
      <c r="H8" s="4"/>
      <c r="I8" s="4"/>
      <c r="J8" s="16"/>
      <c r="K8" s="4"/>
      <c r="L8" s="4"/>
      <c r="M8" s="4"/>
      <c r="N8" s="4"/>
      <c r="O8" s="2" t="str">
        <f>IF(D8&lt;&gt;"",1,"")</f>
        <v/>
      </c>
      <c r="P8" s="6"/>
      <c r="Q8" s="5" t="str">
        <f>IF(D8&lt;&gt;"",K8*5+L8*AA8+M8*AA8+N8*8+O8*5+V8,"")</f>
        <v/>
      </c>
      <c r="R8" s="40"/>
      <c r="V8">
        <f t="shared" ref="V8:V11" si="0">IF(LEFT(P8,3)="oui",$U$2,)</f>
        <v>0</v>
      </c>
      <c r="AA8">
        <f>IF(G8&gt;($T$35-1),15,17)</f>
        <v>17</v>
      </c>
    </row>
    <row r="9" spans="2:27" x14ac:dyDescent="0.2">
      <c r="B9" s="50"/>
      <c r="C9" s="51"/>
      <c r="D9" s="46"/>
      <c r="E9" s="46"/>
      <c r="F9" s="46"/>
      <c r="G9" s="16"/>
      <c r="H9" s="4"/>
      <c r="I9" s="4"/>
      <c r="J9" s="16"/>
      <c r="K9" s="4"/>
      <c r="L9" s="4"/>
      <c r="M9" s="4"/>
      <c r="N9" s="4"/>
      <c r="O9" s="2" t="str">
        <f>IF(D9&lt;&gt;"",1,"")</f>
        <v/>
      </c>
      <c r="P9" s="6"/>
      <c r="Q9" s="5" t="str">
        <f>IF(D9&lt;&gt;"",K9*5+L9*AA9+M9*AA9+N9*8+O9*5+V9,"")</f>
        <v/>
      </c>
      <c r="R9" s="40"/>
      <c r="V9">
        <f t="shared" si="0"/>
        <v>0</v>
      </c>
      <c r="AA9">
        <f>IF(G9&gt;($T$35-1),15,17)</f>
        <v>17</v>
      </c>
    </row>
    <row r="10" spans="2:27" x14ac:dyDescent="0.2">
      <c r="B10" s="50"/>
      <c r="C10" s="51"/>
      <c r="D10" s="46"/>
      <c r="E10" s="46"/>
      <c r="F10" s="46"/>
      <c r="G10" s="16"/>
      <c r="H10" s="4"/>
      <c r="I10" s="4"/>
      <c r="J10" s="16"/>
      <c r="K10" s="4"/>
      <c r="L10" s="4"/>
      <c r="M10" s="4"/>
      <c r="N10" s="4"/>
      <c r="O10" s="2" t="str">
        <f>IF(D10&lt;&gt;"",1,"")</f>
        <v/>
      </c>
      <c r="P10" s="6"/>
      <c r="Q10" s="5" t="str">
        <f>IF(D10&lt;&gt;"",K10*5+L10*AA10+M10*AA10+N10*8+O10*5+V10,"")</f>
        <v/>
      </c>
      <c r="R10" s="40"/>
      <c r="V10">
        <f t="shared" si="0"/>
        <v>0</v>
      </c>
      <c r="AA10">
        <f>IF(G10&gt;($T$35-1),15,17)</f>
        <v>17</v>
      </c>
    </row>
    <row r="11" spans="2:27" x14ac:dyDescent="0.2">
      <c r="B11" s="52"/>
      <c r="C11" s="53"/>
      <c r="D11" s="46"/>
      <c r="E11" s="46"/>
      <c r="F11" s="46"/>
      <c r="G11" s="16"/>
      <c r="H11" s="4"/>
      <c r="I11" s="4"/>
      <c r="J11" s="16"/>
      <c r="K11" s="4"/>
      <c r="L11" s="4"/>
      <c r="M11" s="4"/>
      <c r="N11" s="4"/>
      <c r="O11" s="2" t="str">
        <f>IF(D11&lt;&gt;"",1,"")</f>
        <v/>
      </c>
      <c r="P11" s="6"/>
      <c r="Q11" s="5" t="str">
        <f>IF(D11&lt;&gt;"",K11*5+L11*AA11+M11*AA11+N11*8+O11*5+V11,"")</f>
        <v/>
      </c>
      <c r="R11" s="40"/>
      <c r="V11">
        <f t="shared" si="0"/>
        <v>0</v>
      </c>
      <c r="AA11">
        <f>IF(G11&gt;($T$35-1),15,17)</f>
        <v>17</v>
      </c>
    </row>
    <row r="12" spans="2:27" ht="9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27" x14ac:dyDescent="0.2">
      <c r="B13" s="1" t="s">
        <v>0</v>
      </c>
      <c r="C13" s="1"/>
      <c r="D13" s="47"/>
      <c r="E13" s="47"/>
      <c r="F13" s="47"/>
      <c r="G13" s="47"/>
      <c r="H13" s="1"/>
      <c r="J13" s="1"/>
      <c r="K13" s="1"/>
      <c r="L13" s="27" t="s">
        <v>83</v>
      </c>
      <c r="M13" s="1"/>
      <c r="N13" s="1"/>
      <c r="O13" s="1"/>
      <c r="P13" s="1"/>
    </row>
    <row r="14" spans="2:27" x14ac:dyDescent="0.2">
      <c r="B14" s="1" t="s">
        <v>81</v>
      </c>
      <c r="C14" s="1"/>
      <c r="D14" s="1"/>
      <c r="E14" s="1"/>
      <c r="F14" s="1"/>
      <c r="G14" s="1"/>
      <c r="H14" s="1"/>
      <c r="I14" s="1"/>
      <c r="J14" s="44" t="s">
        <v>87</v>
      </c>
      <c r="K14" s="54"/>
      <c r="L14" s="54"/>
      <c r="M14" s="68"/>
      <c r="N14" s="68"/>
      <c r="O14" s="68"/>
      <c r="P14" s="68"/>
      <c r="Q14" s="68"/>
      <c r="R14" s="41"/>
    </row>
    <row r="15" spans="2:27" x14ac:dyDescent="0.2">
      <c r="B15" s="43"/>
      <c r="C15" s="43"/>
      <c r="D15" s="43"/>
      <c r="E15" s="43"/>
      <c r="F15" s="43"/>
      <c r="G15" s="43"/>
      <c r="H15" s="1"/>
      <c r="I15" s="1"/>
      <c r="J15" s="44" t="s">
        <v>88</v>
      </c>
      <c r="K15" s="54"/>
      <c r="L15" s="54"/>
      <c r="M15" s="69"/>
      <c r="N15" s="69"/>
      <c r="O15" s="69"/>
      <c r="P15" s="69"/>
      <c r="Q15" s="69"/>
      <c r="R15" s="41"/>
    </row>
    <row r="16" spans="2:27" x14ac:dyDescent="0.2">
      <c r="B16" s="1" t="s">
        <v>82</v>
      </c>
      <c r="C16" s="1"/>
      <c r="D16" s="1"/>
      <c r="E16" s="1"/>
      <c r="F16" s="1"/>
      <c r="G16" s="1"/>
      <c r="H16" s="1"/>
      <c r="I16" s="1"/>
      <c r="J16" s="44" t="s">
        <v>89</v>
      </c>
      <c r="K16" s="54"/>
      <c r="L16" s="54"/>
      <c r="M16" s="69"/>
      <c r="N16" s="69"/>
      <c r="O16" s="42"/>
      <c r="P16" s="42"/>
      <c r="Q16" s="42"/>
      <c r="R16" s="41"/>
    </row>
    <row r="17" spans="2:27" x14ac:dyDescent="0.2">
      <c r="B17" s="43"/>
      <c r="C17" s="43"/>
      <c r="D17" s="43"/>
      <c r="E17" s="43"/>
      <c r="F17" s="43"/>
      <c r="G17" s="43"/>
      <c r="H17" s="1"/>
      <c r="I17" s="1"/>
      <c r="J17" s="1"/>
      <c r="K17" s="28"/>
      <c r="L17" s="1"/>
      <c r="M17" s="1"/>
      <c r="N17" s="1"/>
      <c r="O17" s="1"/>
      <c r="P17" s="1"/>
      <c r="Q17" s="1"/>
      <c r="R17" s="1"/>
    </row>
    <row r="18" spans="2:27" ht="9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27" hidden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27" hidden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7" hidden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27" ht="87" customHeight="1" x14ac:dyDescent="0.2">
      <c r="B22" s="45" t="s">
        <v>7</v>
      </c>
      <c r="C22" s="45"/>
      <c r="D22" s="45" t="s">
        <v>8</v>
      </c>
      <c r="E22" s="45"/>
      <c r="F22" s="45"/>
      <c r="G22" s="2" t="s">
        <v>9</v>
      </c>
      <c r="H22" s="2" t="s">
        <v>10</v>
      </c>
      <c r="I22" s="2" t="s">
        <v>11</v>
      </c>
      <c r="J22" s="21" t="s">
        <v>35</v>
      </c>
      <c r="K22" s="18" t="s">
        <v>22</v>
      </c>
      <c r="L22" s="18" t="s">
        <v>90</v>
      </c>
      <c r="M22" s="18" t="s">
        <v>23</v>
      </c>
      <c r="N22" s="19" t="s">
        <v>24</v>
      </c>
      <c r="O22" s="19" t="s">
        <v>25</v>
      </c>
      <c r="P22" s="3" t="str">
        <f>"Menu
oui / non
CHF "&amp;$U$2&amp;".-"</f>
        <v>Menu
oui / non
CHF 20.-</v>
      </c>
      <c r="Q22" s="3" t="s">
        <v>12</v>
      </c>
      <c r="R22" s="30"/>
      <c r="S22" t="s">
        <v>34</v>
      </c>
      <c r="T22" t="s">
        <v>13</v>
      </c>
      <c r="U22" t="s">
        <v>14</v>
      </c>
      <c r="W22" t="s">
        <v>15</v>
      </c>
      <c r="X22" t="s">
        <v>11</v>
      </c>
    </row>
    <row r="23" spans="2:27" x14ac:dyDescent="0.2">
      <c r="B23" s="62"/>
      <c r="C23" s="63"/>
      <c r="D23" s="46"/>
      <c r="E23" s="46"/>
      <c r="F23" s="46"/>
      <c r="G23" s="16"/>
      <c r="H23" s="4"/>
      <c r="I23" s="16"/>
      <c r="J23" s="16"/>
      <c r="K23" s="4"/>
      <c r="L23" s="2" t="str">
        <f>IF(D23&lt;&gt;"",1,"")</f>
        <v/>
      </c>
      <c r="M23" s="4"/>
      <c r="N23" s="4"/>
      <c r="O23" s="2" t="str">
        <f>IF(D23&lt;&gt;"",1,"")</f>
        <v/>
      </c>
      <c r="P23" s="6"/>
      <c r="Q23" s="5" t="str">
        <f>IF(D23&lt;&gt;"",K23*5+L23*AA23+M23*AA23+N23*8+O23*5+V23,"")</f>
        <v/>
      </c>
      <c r="R23" s="40"/>
      <c r="V23">
        <f>IF(LEFT(P23,3)="oui",$U$2,)</f>
        <v>0</v>
      </c>
      <c r="AA23">
        <f>IF(G23&gt;($T$35-1),15,17)</f>
        <v>17</v>
      </c>
    </row>
    <row r="24" spans="2:27" x14ac:dyDescent="0.2">
      <c r="B24" s="64"/>
      <c r="C24" s="65"/>
      <c r="D24" s="46"/>
      <c r="E24" s="46"/>
      <c r="F24" s="46"/>
      <c r="G24" s="4"/>
      <c r="H24" s="4"/>
      <c r="I24" s="4"/>
      <c r="J24" s="16"/>
      <c r="K24" s="4"/>
      <c r="L24" s="2" t="str">
        <f>IF(D24&lt;&gt;"",1,"")</f>
        <v/>
      </c>
      <c r="M24" s="4"/>
      <c r="N24" s="4"/>
      <c r="O24" s="2" t="str">
        <f>IF(D24&lt;&gt;"",1,"")</f>
        <v/>
      </c>
      <c r="P24" s="6"/>
      <c r="Q24" s="5" t="str">
        <f>IF(D24&lt;&gt;"",K24*5+L24*AA24+M24*AA24+N24*8+O24*5+V24,"")</f>
        <v/>
      </c>
      <c r="R24" s="40"/>
      <c r="S24" t="s">
        <v>37</v>
      </c>
      <c r="T24">
        <v>1</v>
      </c>
      <c r="U24" t="s">
        <v>36</v>
      </c>
      <c r="V24">
        <f t="shared" ref="V24:V25" si="1">IF(LEFT(P24,3)="oui",$U$2,)</f>
        <v>0</v>
      </c>
      <c r="W24">
        <v>1</v>
      </c>
      <c r="X24" t="s">
        <v>32</v>
      </c>
      <c r="AA24">
        <f>IF(G24&gt;($T$35-1),15,17)</f>
        <v>17</v>
      </c>
    </row>
    <row r="25" spans="2:27" x14ac:dyDescent="0.2">
      <c r="B25" s="66"/>
      <c r="C25" s="67"/>
      <c r="D25" s="46"/>
      <c r="E25" s="46"/>
      <c r="F25" s="46"/>
      <c r="G25" s="4"/>
      <c r="H25" s="4"/>
      <c r="I25" s="16"/>
      <c r="J25" s="16"/>
      <c r="K25" s="4"/>
      <c r="L25" s="2" t="str">
        <f>IF(D25&lt;&gt;"",1,"")</f>
        <v/>
      </c>
      <c r="M25" s="4"/>
      <c r="N25" s="4"/>
      <c r="O25" s="2" t="str">
        <f>IF(D25&lt;&gt;"",1,"")</f>
        <v/>
      </c>
      <c r="P25" s="6"/>
      <c r="Q25" s="5" t="str">
        <f>IF(D25&lt;&gt;"",K25*5+L25*AA25+M25*AA25+N25*8+O25*5+V25,"")</f>
        <v/>
      </c>
      <c r="R25" s="40"/>
      <c r="S25" t="s">
        <v>38</v>
      </c>
      <c r="U25" t="s">
        <v>16</v>
      </c>
      <c r="V25">
        <f t="shared" si="1"/>
        <v>0</v>
      </c>
      <c r="W25">
        <v>2</v>
      </c>
      <c r="X25" t="s">
        <v>28</v>
      </c>
      <c r="AA25">
        <f>IF(G25&gt;($T$35-1),15,17)</f>
        <v>17</v>
      </c>
    </row>
    <row r="26" spans="2:27" x14ac:dyDescent="0.2">
      <c r="B26" s="2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9"/>
      <c r="P26" s="23" t="str">
        <f>IF(Q26=30,"Finance de Groupe : ","Finance de Groupe (CHF 30.-) : ")</f>
        <v xml:space="preserve">Finance de Groupe (CHF 30.-) : </v>
      </c>
      <c r="Q26" s="5" t="str">
        <f>IF(SUM(S30:S33)=0,"",30)</f>
        <v/>
      </c>
      <c r="S26" t="s">
        <v>39</v>
      </c>
      <c r="W26">
        <v>3</v>
      </c>
      <c r="X26" t="s">
        <v>29</v>
      </c>
    </row>
    <row r="27" spans="2:27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t="s">
        <v>40</v>
      </c>
      <c r="W27">
        <v>4</v>
      </c>
      <c r="X27" t="s">
        <v>30</v>
      </c>
    </row>
    <row r="28" spans="2:27" hidden="1" x14ac:dyDescent="0.2">
      <c r="W28">
        <v>5</v>
      </c>
      <c r="X28" t="s">
        <v>27</v>
      </c>
    </row>
    <row r="29" spans="2:27" x14ac:dyDescent="0.2">
      <c r="L29" s="1"/>
      <c r="M29" s="1"/>
      <c r="N29" s="1"/>
      <c r="O29" s="23" t="s">
        <v>85</v>
      </c>
      <c r="P29" s="4"/>
      <c r="Q29" s="5">
        <f>P29*$U$2</f>
        <v>0</v>
      </c>
      <c r="R29" s="39"/>
      <c r="S29" t="s">
        <v>41</v>
      </c>
      <c r="W29">
        <v>6</v>
      </c>
      <c r="X29" t="s">
        <v>31</v>
      </c>
    </row>
    <row r="30" spans="2:27" x14ac:dyDescent="0.2">
      <c r="S30">
        <f>IF(B23&lt;&gt;"",1,0)</f>
        <v>0</v>
      </c>
      <c r="W30">
        <v>7</v>
      </c>
    </row>
    <row r="31" spans="2:27" hidden="1" x14ac:dyDescent="0.2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>
        <f>IF(D23&lt;&gt;"",1,0)</f>
        <v>0</v>
      </c>
      <c r="W31">
        <v>8</v>
      </c>
    </row>
    <row r="32" spans="2:27" ht="16" customHeight="1" x14ac:dyDescent="0.2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P32" s="23" t="s">
        <v>86</v>
      </c>
      <c r="Q32" s="5">
        <f>SUM(Q7:Q11,Q23:Q29)</f>
        <v>0</v>
      </c>
      <c r="S32">
        <f t="shared" ref="S32:S33" si="2">IF(D24&lt;&gt;"",1,0)</f>
        <v>0</v>
      </c>
      <c r="W32">
        <v>9</v>
      </c>
    </row>
    <row r="33" spans="2:2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>
        <f t="shared" si="2"/>
        <v>0</v>
      </c>
      <c r="W33">
        <v>10</v>
      </c>
    </row>
    <row r="34" spans="2:23" hidden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23" ht="5" customHeight="1" x14ac:dyDescent="0.2">
      <c r="D35" s="1"/>
      <c r="E35" s="1"/>
      <c r="F35" s="1"/>
      <c r="G35" s="1"/>
      <c r="H35" s="1"/>
      <c r="I35" s="1"/>
      <c r="J35" s="20"/>
      <c r="K35" s="1"/>
      <c r="L35" s="1"/>
      <c r="M35" s="7"/>
      <c r="N35" s="61"/>
      <c r="O35" s="61"/>
      <c r="P35" s="29"/>
      <c r="Q35" s="8"/>
      <c r="S35" t="s">
        <v>78</v>
      </c>
      <c r="T35">
        <f>Q2-20</f>
        <v>2006</v>
      </c>
    </row>
    <row r="36" spans="2:23" x14ac:dyDescent="0.2">
      <c r="B36" s="11" t="s">
        <v>20</v>
      </c>
      <c r="C36" s="1"/>
      <c r="G36" s="1"/>
      <c r="H36" s="1"/>
      <c r="I36" s="1"/>
      <c r="J36" s="1"/>
      <c r="K36" s="1"/>
      <c r="L36" s="1"/>
      <c r="M36" s="36" t="s">
        <v>18</v>
      </c>
      <c r="N36" s="34"/>
      <c r="O36" s="34"/>
      <c r="P36" s="34"/>
      <c r="Q36" s="35"/>
    </row>
    <row r="37" spans="2:23" ht="19.5" customHeight="1" x14ac:dyDescent="0.2">
      <c r="B37" s="11" t="s">
        <v>42</v>
      </c>
      <c r="C37" s="11"/>
      <c r="D37" s="17" t="s">
        <v>21</v>
      </c>
      <c r="G37" s="1"/>
      <c r="H37" s="1"/>
      <c r="I37" s="1"/>
      <c r="J37" s="1"/>
      <c r="K37" s="1"/>
      <c r="L37" s="1"/>
      <c r="M37" s="9"/>
      <c r="N37" s="56"/>
      <c r="O37" s="56"/>
      <c r="P37" s="31"/>
      <c r="Q37" s="10"/>
    </row>
    <row r="38" spans="2:23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58" t="s">
        <v>33</v>
      </c>
      <c r="N38" s="59"/>
      <c r="O38" s="59"/>
      <c r="P38" s="59"/>
      <c r="Q38" s="60"/>
    </row>
    <row r="39" spans="2:23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55" t="s">
        <v>26</v>
      </c>
      <c r="N39" s="56"/>
      <c r="O39" s="56"/>
      <c r="P39" s="56"/>
      <c r="Q39" s="57"/>
    </row>
    <row r="40" spans="2:23" x14ac:dyDescent="0.2">
      <c r="E40" s="1"/>
      <c r="H40" s="1"/>
      <c r="I40" s="1"/>
      <c r="J40" s="1"/>
      <c r="K40" s="1"/>
      <c r="L40" s="1"/>
      <c r="M40" s="9"/>
      <c r="N40" s="56"/>
      <c r="O40" s="56"/>
      <c r="P40" s="31"/>
      <c r="Q40" s="10"/>
    </row>
    <row r="41" spans="2:23" ht="17" customHeight="1" x14ac:dyDescent="0.2">
      <c r="B41" s="11"/>
      <c r="C41" s="1"/>
      <c r="D41" s="1"/>
      <c r="E41" s="1"/>
      <c r="F41" s="1"/>
      <c r="G41" s="1"/>
      <c r="H41" s="1"/>
      <c r="I41" s="1"/>
      <c r="J41" s="1"/>
      <c r="K41" s="1"/>
      <c r="L41" s="1"/>
      <c r="M41" s="58" t="s">
        <v>80</v>
      </c>
      <c r="N41" s="56"/>
      <c r="O41" s="56"/>
      <c r="P41" s="56"/>
      <c r="Q41" s="57"/>
    </row>
    <row r="42" spans="2:2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3" t="str">
        <f>"CHF "&amp;$U$2&amp;".-"</f>
        <v>CHF 20.-</v>
      </c>
      <c r="N42" s="37"/>
      <c r="O42" s="37"/>
      <c r="P42" s="37"/>
      <c r="Q42" s="38"/>
    </row>
    <row r="43" spans="2:23" ht="6" customHeight="1" x14ac:dyDescent="0.2">
      <c r="B43" s="11"/>
      <c r="C43" s="1"/>
      <c r="D43" s="12"/>
      <c r="E43" s="1"/>
      <c r="F43" s="1"/>
      <c r="G43" s="1"/>
      <c r="H43" s="1"/>
      <c r="I43" s="1"/>
      <c r="J43" s="1"/>
      <c r="K43" s="1"/>
      <c r="L43" s="1"/>
      <c r="M43" s="13"/>
      <c r="N43" s="14"/>
      <c r="O43" s="14"/>
      <c r="P43" s="14"/>
      <c r="Q43" s="15"/>
    </row>
    <row r="44" spans="2:23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23" hidden="1" x14ac:dyDescent="0.2">
      <c r="B45" s="1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23" hidden="1" x14ac:dyDescent="0.2"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23" ht="7" hidden="1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23" hidden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2.25" hidden="1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idden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hidden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hidden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algorithmName="SHA-512" hashValue="+DJKRn3x+KJp8AoKlcKjGLfGsuaa+Qcls13APcM9j0E8zo1zow0GDXmnhwDvtGYHC70OE8ziVlCfMfAAIxtDjA==" saltValue="xfVMqU8sTLneSupzm6pztw==" spinCount="100000" sheet="1" objects="1" scenarios="1"/>
  <mergeCells count="31">
    <mergeCell ref="M41:Q41"/>
    <mergeCell ref="N35:O35"/>
    <mergeCell ref="B22:C22"/>
    <mergeCell ref="D22:F22"/>
    <mergeCell ref="D11:F11"/>
    <mergeCell ref="B23:C25"/>
    <mergeCell ref="D23:F23"/>
    <mergeCell ref="D24:F24"/>
    <mergeCell ref="D25:F25"/>
    <mergeCell ref="B31:R31"/>
    <mergeCell ref="B17:G17"/>
    <mergeCell ref="B15:G15"/>
    <mergeCell ref="M14:Q14"/>
    <mergeCell ref="M15:Q15"/>
    <mergeCell ref="M16:N16"/>
    <mergeCell ref="J15:L15"/>
    <mergeCell ref="J16:L16"/>
    <mergeCell ref="M39:Q39"/>
    <mergeCell ref="N37:O37"/>
    <mergeCell ref="N40:O40"/>
    <mergeCell ref="M38:Q38"/>
    <mergeCell ref="D10:F10"/>
    <mergeCell ref="D9:F9"/>
    <mergeCell ref="D13:G13"/>
    <mergeCell ref="B6:C11"/>
    <mergeCell ref="J14:L14"/>
    <mergeCell ref="D4:G4"/>
    <mergeCell ref="H4:L4"/>
    <mergeCell ref="D6:F6"/>
    <mergeCell ref="D7:F7"/>
    <mergeCell ref="D8:F8"/>
  </mergeCells>
  <dataValidations count="7">
    <dataValidation type="list" allowBlank="1" showInputMessage="1" showErrorMessage="1" sqref="K23:K25 P29 N23:N25 K65554:K65558 K131090:K131094 K196626:K196630 K262162:K262166 K327698:K327702 K393234:K393238 K458770:K458774 K524306:K524310 K589842:K589846 K655378:K655382 K720914:K720918 K786450:K786454 K851986:K851990 K917522:K917526 K983058:K983062 N7:N11 K65561:K65564 K131097:K131100 K196633:K196636 K262169:K262172 K327705:K327708 K393241:K393244 K458777:K458780 K524313:K524316 K589849:K589852 K655385:K655388 K720921:K720924 K786457:K786460 K851993:K851996 K917529:K917532 K983065:K983068 K7:K11" xr:uid="{3A918137-3491-004D-8CDB-25F4B12B4D86}">
      <formula1>$W$23:$W$33</formula1>
    </dataValidation>
    <dataValidation type="list" allowBlank="1" showInputMessage="1" showErrorMessage="1" sqref="R65554:R65558 R983065:R983068 R917529:R917532 R851993:R851996 R786457:R786460 R720921:R720924 R655385:R655388 R589849:R589852 R524313:R524316 R458777:R458780 R393241:R393244 R327705:R327708 R262169:R262172 R196633:R196636 R131097:R131100 R65561:R65564 R131090:R131094 R983058:R983062 R917522:R917526 R851986:R851990 R786450:R786454 R720914:R720918 R655378:R655382 R589842:R589846 R524306:R524310 R458770:R458774 R393234:R393238 R327698:R327702 R262162:R262166 R196626:R196630" xr:uid="{B8B73697-FBBB-2442-B6DD-DE02F11C5E81}">
      <formula1>$U$23:$U$24</formula1>
    </dataValidation>
    <dataValidation type="list" allowBlank="1" showInputMessage="1" showErrorMessage="1" sqref="M983065:P983068 M917529:P917532 M851993:P851996 M786457:P786460 M720921:P720924 M655385:P655388 M589849:P589852 M524313:P524316 M458777:P458780 M393241:P393244 M327705:P327708 M262169:P262172 M196633:P196636 M131097:P131100 M65561:P65564 M23:M25 M983058:P983062 M917522:P917526 M851986:P851990 M786450:P786454 M720914:P720918 M655378:P655382 M589842:P589846 M524306:P524310 M458770:P458774 M393234:P393238 M327698:P327702 M262162:P262166 M196626:P196630 M131090:P131094 M65554:P65558 L7:M11" xr:uid="{19533BF3-1763-454E-B209-C7F3316ECAAA}">
      <formula1>$T$23:$T$24</formula1>
    </dataValidation>
    <dataValidation type="whole" allowBlank="1" showInputMessage="1" showErrorMessage="1" promptTitle="Format AAAA" prompt="Merci de saisir l'année de naissance" sqref="G23:G25 G7:G11" xr:uid="{EC73428D-FB00-0F40-9341-079108949F93}">
      <formula1>1900</formula1>
      <formula2>2023</formula2>
    </dataValidation>
    <dataValidation type="list" allowBlank="1" showInputMessage="1" showErrorMessage="1" sqref="I23:I25 I7:I11" xr:uid="{8F4EF437-BF78-7F4C-865E-EA69D9BCDBBC}">
      <formula1>$X$23:$X$29</formula1>
    </dataValidation>
    <dataValidation type="list" allowBlank="1" showInputMessage="1" showErrorMessage="1" sqref="P7:P11 P23:P25" xr:uid="{3F1755EC-1D1D-6842-A322-CE589E62A9FA}">
      <formula1>$U$23:$U$25</formula1>
    </dataValidation>
    <dataValidation type="list" allowBlank="1" showInputMessage="1" showErrorMessage="1" sqref="J23:J25 J7:J11" xr:uid="{577F58EA-E730-CB45-87AF-8530955C2674}">
      <formula1>$S$23:$S$28</formula1>
    </dataValidation>
  </dataValidations>
  <hyperlinks>
    <hyperlink ref="D37" r:id="rId1" xr:uid="{A38CB8D6-8DF5-2547-9DFD-90CD107A10EF}"/>
  </hyperlinks>
  <pageMargins left="0.7" right="0.7" top="0.75" bottom="0.75" header="0.3" footer="0.3"/>
  <pageSetup paperSize="9" scale="72" fitToHeight="9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706-1007-0E41-9542-044F15FDA249}">
  <dimension ref="B2:AM10"/>
  <sheetViews>
    <sheetView workbookViewId="0">
      <selection activeCell="B2" sqref="B2"/>
    </sheetView>
  </sheetViews>
  <sheetFormatPr baseColWidth="10" defaultRowHeight="16" x14ac:dyDescent="0.2"/>
  <cols>
    <col min="1" max="1" width="2.5" customWidth="1"/>
    <col min="2" max="2" width="13.1640625" bestFit="1" customWidth="1"/>
  </cols>
  <sheetData>
    <row r="2" spans="2:39" s="22" customFormat="1" x14ac:dyDescent="0.2"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19</v>
      </c>
      <c r="I2" s="22" t="s">
        <v>6</v>
      </c>
      <c r="J2" s="22" t="s">
        <v>75</v>
      </c>
      <c r="K2" s="22" t="s">
        <v>76</v>
      </c>
      <c r="L2" s="22" t="s">
        <v>7</v>
      </c>
      <c r="M2" s="22" t="s">
        <v>43</v>
      </c>
      <c r="N2" s="22" t="s">
        <v>44</v>
      </c>
      <c r="O2" s="22" t="s">
        <v>9</v>
      </c>
      <c r="P2" s="22" t="s">
        <v>10</v>
      </c>
      <c r="Q2" s="22" t="s">
        <v>45</v>
      </c>
      <c r="R2" s="22" t="s">
        <v>46</v>
      </c>
      <c r="S2" s="22" t="s">
        <v>47</v>
      </c>
      <c r="T2" s="22" t="s">
        <v>48</v>
      </c>
      <c r="U2" s="22" t="s">
        <v>49</v>
      </c>
      <c r="V2" s="22" t="s">
        <v>50</v>
      </c>
      <c r="W2" s="22" t="s">
        <v>51</v>
      </c>
      <c r="X2" s="22" t="s">
        <v>52</v>
      </c>
      <c r="Y2" s="22" t="s">
        <v>53</v>
      </c>
      <c r="Z2" s="22" t="s">
        <v>54</v>
      </c>
      <c r="AA2" s="22" t="s">
        <v>55</v>
      </c>
      <c r="AB2" s="22" t="s">
        <v>56</v>
      </c>
      <c r="AC2" s="22" t="s">
        <v>57</v>
      </c>
      <c r="AD2" s="22" t="s">
        <v>58</v>
      </c>
      <c r="AE2" s="22" t="s">
        <v>59</v>
      </c>
      <c r="AF2" s="22" t="s">
        <v>60</v>
      </c>
      <c r="AG2" s="22" t="s">
        <v>61</v>
      </c>
      <c r="AH2" s="22" t="s">
        <v>62</v>
      </c>
      <c r="AI2" s="22" t="s">
        <v>63</v>
      </c>
      <c r="AJ2" s="22" t="s">
        <v>64</v>
      </c>
      <c r="AK2" s="22" t="s">
        <v>65</v>
      </c>
      <c r="AL2" s="22" t="s">
        <v>66</v>
      </c>
      <c r="AM2" s="22" t="s">
        <v>67</v>
      </c>
    </row>
    <row r="3" spans="2:39" x14ac:dyDescent="0.2">
      <c r="B3">
        <f>Inscriptions!D4</f>
        <v>0</v>
      </c>
      <c r="C3">
        <f>Inscriptions!M4</f>
        <v>0</v>
      </c>
      <c r="D3" t="e">
        <f>Inscriptions!#REF!</f>
        <v>#REF!</v>
      </c>
      <c r="E3" t="e">
        <f>Inscriptions!#REF!</f>
        <v>#REF!</v>
      </c>
      <c r="F3" t="e">
        <f>Inscriptions!#REF!</f>
        <v>#REF!</v>
      </c>
      <c r="G3" t="e">
        <f>Inscriptions!#REF!</f>
        <v>#REF!</v>
      </c>
      <c r="H3" t="e">
        <f>Inscriptions!#REF!</f>
        <v>#REF!</v>
      </c>
      <c r="I3" t="e">
        <f>Inscriptions!#REF!</f>
        <v>#REF!</v>
      </c>
      <c r="J3" t="e">
        <f>Inscriptions!#REF!</f>
        <v>#REF!</v>
      </c>
      <c r="K3" t="e">
        <f>Inscriptions!#REF!</f>
        <v>#REF!</v>
      </c>
      <c r="L3">
        <f>Inscriptions!B23</f>
        <v>0</v>
      </c>
      <c r="S3" t="str">
        <f>Inscriptions!Q25</f>
        <v/>
      </c>
      <c r="T3">
        <f t="shared" ref="T3:AI3" si="0">SUM(T4:T10)</f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>
        <f t="shared" si="0"/>
        <v>0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 t="str">
        <f>S3</f>
        <v/>
      </c>
      <c r="AK3">
        <f>SUM(S3,U3,X3,AA3,AD3,AG3,AI3)</f>
        <v>0</v>
      </c>
      <c r="AM3">
        <f>SUM(V3,Y3,AB3,AE3)</f>
        <v>0</v>
      </c>
    </row>
    <row r="4" spans="2:39" x14ac:dyDescent="0.2">
      <c r="B4">
        <f>B3</f>
        <v>0</v>
      </c>
      <c r="C4">
        <f t="shared" ref="C4:I4" si="1">C3</f>
        <v>0</v>
      </c>
      <c r="D4" t="e">
        <f t="shared" si="1"/>
        <v>#REF!</v>
      </c>
      <c r="E4" t="e">
        <f t="shared" si="1"/>
        <v>#REF!</v>
      </c>
      <c r="F4" t="e">
        <f t="shared" si="1"/>
        <v>#REF!</v>
      </c>
      <c r="G4" t="e">
        <f t="shared" si="1"/>
        <v>#REF!</v>
      </c>
      <c r="H4" t="e">
        <f t="shared" si="1"/>
        <v>#REF!</v>
      </c>
      <c r="I4" t="e">
        <f t="shared" si="1"/>
        <v>#REF!</v>
      </c>
      <c r="J4" t="e">
        <f t="shared" ref="J4:K4" si="2">J3</f>
        <v>#REF!</v>
      </c>
      <c r="K4" t="e">
        <f t="shared" si="2"/>
        <v>#REF!</v>
      </c>
      <c r="L4">
        <f>L3</f>
        <v>0</v>
      </c>
      <c r="M4" t="s">
        <v>68</v>
      </c>
      <c r="N4">
        <f>Inscriptions!D23</f>
        <v>0</v>
      </c>
      <c r="O4">
        <f>Inscriptions!G23</f>
        <v>0</v>
      </c>
      <c r="P4">
        <f>Inscriptions!H23</f>
        <v>0</v>
      </c>
      <c r="Q4">
        <f>Inscriptions!I23</f>
        <v>0</v>
      </c>
      <c r="R4">
        <f>Inscriptions!J23</f>
        <v>0</v>
      </c>
      <c r="S4">
        <v>0</v>
      </c>
      <c r="T4">
        <f>Inscriptions!K23</f>
        <v>0</v>
      </c>
      <c r="U4">
        <f>T4*5</f>
        <v>0</v>
      </c>
      <c r="V4">
        <f>T4*5</f>
        <v>0</v>
      </c>
      <c r="W4">
        <f>IF(Inscriptions!L23="",0,Inscriptions!L23)</f>
        <v>0</v>
      </c>
      <c r="X4">
        <f>W4*Inscriptions!AA23</f>
        <v>0</v>
      </c>
      <c r="Y4">
        <f>W4*10</f>
        <v>0</v>
      </c>
      <c r="Z4">
        <f>Inscriptions!M23</f>
        <v>0</v>
      </c>
      <c r="AA4">
        <f>Z4*Inscriptions!AA23</f>
        <v>0</v>
      </c>
      <c r="AB4">
        <f>Z4*6</f>
        <v>0</v>
      </c>
      <c r="AC4">
        <f>Inscriptions!N23</f>
        <v>0</v>
      </c>
      <c r="AD4">
        <f t="shared" ref="AD4:AD10" si="3">AC4*8</f>
        <v>0</v>
      </c>
      <c r="AE4">
        <f>AC4*3</f>
        <v>0</v>
      </c>
      <c r="AF4">
        <f>IF(Inscriptions!O23="",0,Inscriptions!O23)</f>
        <v>0</v>
      </c>
      <c r="AG4">
        <f>AF4*5</f>
        <v>0</v>
      </c>
      <c r="AH4">
        <f>IF(Inscriptions!R23="oui",1,0)</f>
        <v>0</v>
      </c>
      <c r="AI4">
        <f>Inscriptions!V23</f>
        <v>0</v>
      </c>
      <c r="AJ4">
        <f>SUM(U4,X4,AA4,AD4,AG4,AI4)</f>
        <v>0</v>
      </c>
      <c r="AK4">
        <v>0</v>
      </c>
      <c r="AL4">
        <f>SUM(V4,Y4,AB4,AE4)</f>
        <v>0</v>
      </c>
    </row>
    <row r="5" spans="2:39" x14ac:dyDescent="0.2">
      <c r="B5">
        <f>B3</f>
        <v>0</v>
      </c>
      <c r="C5">
        <f t="shared" ref="C5:I5" si="4">C3</f>
        <v>0</v>
      </c>
      <c r="D5" t="e">
        <f t="shared" si="4"/>
        <v>#REF!</v>
      </c>
      <c r="E5" t="e">
        <f t="shared" si="4"/>
        <v>#REF!</v>
      </c>
      <c r="F5" t="e">
        <f t="shared" si="4"/>
        <v>#REF!</v>
      </c>
      <c r="G5" t="e">
        <f t="shared" si="4"/>
        <v>#REF!</v>
      </c>
      <c r="H5" t="e">
        <f t="shared" si="4"/>
        <v>#REF!</v>
      </c>
      <c r="I5" t="e">
        <f t="shared" si="4"/>
        <v>#REF!</v>
      </c>
      <c r="J5" t="e">
        <f t="shared" ref="J5:K5" si="5">J3</f>
        <v>#REF!</v>
      </c>
      <c r="K5" t="e">
        <f t="shared" si="5"/>
        <v>#REF!</v>
      </c>
      <c r="L5">
        <f>L3</f>
        <v>0</v>
      </c>
      <c r="M5" t="s">
        <v>69</v>
      </c>
      <c r="N5">
        <f>Inscriptions!D24</f>
        <v>0</v>
      </c>
      <c r="O5">
        <f>Inscriptions!G24</f>
        <v>0</v>
      </c>
      <c r="P5">
        <f>Inscriptions!H24</f>
        <v>0</v>
      </c>
      <c r="Q5">
        <f>Inscriptions!I24</f>
        <v>0</v>
      </c>
      <c r="R5">
        <f>Inscriptions!J24</f>
        <v>0</v>
      </c>
      <c r="S5">
        <v>0</v>
      </c>
      <c r="T5">
        <f>Inscriptions!K24</f>
        <v>0</v>
      </c>
      <c r="U5">
        <f t="shared" ref="U5:U10" si="6">T5*5</f>
        <v>0</v>
      </c>
      <c r="V5">
        <f t="shared" ref="V5:V10" si="7">T5*5</f>
        <v>0</v>
      </c>
      <c r="W5">
        <f>IF(Inscriptions!L24="",0,Inscriptions!L24)</f>
        <v>0</v>
      </c>
      <c r="X5">
        <f>W5*Inscriptions!AA24</f>
        <v>0</v>
      </c>
      <c r="Y5">
        <f t="shared" ref="Y5:Y10" si="8">W5*10</f>
        <v>0</v>
      </c>
      <c r="Z5">
        <f>Inscriptions!M24</f>
        <v>0</v>
      </c>
      <c r="AA5">
        <f>Z5*Inscriptions!AA24</f>
        <v>0</v>
      </c>
      <c r="AB5">
        <f t="shared" ref="AB5:AB10" si="9">Z5*6</f>
        <v>0</v>
      </c>
      <c r="AC5">
        <f>Inscriptions!N24</f>
        <v>0</v>
      </c>
      <c r="AD5">
        <f t="shared" si="3"/>
        <v>0</v>
      </c>
      <c r="AE5">
        <f t="shared" ref="AE5:AE10" si="10">AC5*3</f>
        <v>0</v>
      </c>
      <c r="AF5">
        <f>IF(Inscriptions!O24="",0,Inscriptions!O24)</f>
        <v>0</v>
      </c>
      <c r="AG5">
        <f t="shared" ref="AG5:AG10" si="11">AF5*5</f>
        <v>0</v>
      </c>
      <c r="AH5">
        <f>IF(Inscriptions!R24="oui",1,0)</f>
        <v>0</v>
      </c>
      <c r="AI5">
        <f>Inscriptions!V24</f>
        <v>0</v>
      </c>
      <c r="AJ5">
        <f t="shared" ref="AJ5:AJ10" si="12">SUM(U5,X5,AA5,AD5,AG5,AI5)</f>
        <v>0</v>
      </c>
      <c r="AK5">
        <v>0</v>
      </c>
      <c r="AL5">
        <f t="shared" ref="AL5:AL10" si="13">SUM(V5,Y5,AB5,AE5)</f>
        <v>0</v>
      </c>
    </row>
    <row r="6" spans="2:39" x14ac:dyDescent="0.2">
      <c r="B6">
        <f>B3</f>
        <v>0</v>
      </c>
      <c r="C6">
        <f t="shared" ref="C6:I6" si="14">C3</f>
        <v>0</v>
      </c>
      <c r="D6" t="e">
        <f t="shared" si="14"/>
        <v>#REF!</v>
      </c>
      <c r="E6" t="e">
        <f t="shared" si="14"/>
        <v>#REF!</v>
      </c>
      <c r="F6" t="e">
        <f t="shared" si="14"/>
        <v>#REF!</v>
      </c>
      <c r="G6" t="e">
        <f t="shared" si="14"/>
        <v>#REF!</v>
      </c>
      <c r="H6" t="e">
        <f t="shared" si="14"/>
        <v>#REF!</v>
      </c>
      <c r="I6" t="e">
        <f t="shared" si="14"/>
        <v>#REF!</v>
      </c>
      <c r="J6" t="e">
        <f t="shared" ref="J6:K6" si="15">J3</f>
        <v>#REF!</v>
      </c>
      <c r="K6" t="e">
        <f t="shared" si="15"/>
        <v>#REF!</v>
      </c>
      <c r="L6">
        <f>L3</f>
        <v>0</v>
      </c>
      <c r="M6" t="s">
        <v>69</v>
      </c>
      <c r="N6">
        <f>Inscriptions!D25</f>
        <v>0</v>
      </c>
      <c r="O6">
        <f>Inscriptions!G25</f>
        <v>0</v>
      </c>
      <c r="P6">
        <f>Inscriptions!H25</f>
        <v>0</v>
      </c>
      <c r="Q6">
        <f>Inscriptions!I25</f>
        <v>0</v>
      </c>
      <c r="R6">
        <f>Inscriptions!J25</f>
        <v>0</v>
      </c>
      <c r="S6">
        <v>0</v>
      </c>
      <c r="T6">
        <f>Inscriptions!K25</f>
        <v>0</v>
      </c>
      <c r="U6">
        <f t="shared" si="6"/>
        <v>0</v>
      </c>
      <c r="V6">
        <f t="shared" si="7"/>
        <v>0</v>
      </c>
      <c r="W6">
        <f>IF(Inscriptions!L25="",0,Inscriptions!L25)</f>
        <v>0</v>
      </c>
      <c r="X6">
        <f>W6*Inscriptions!AA25</f>
        <v>0</v>
      </c>
      <c r="Y6">
        <f t="shared" si="8"/>
        <v>0</v>
      </c>
      <c r="Z6">
        <f>Inscriptions!M25</f>
        <v>0</v>
      </c>
      <c r="AA6">
        <f>Z6*Inscriptions!AA25</f>
        <v>0</v>
      </c>
      <c r="AB6">
        <f t="shared" si="9"/>
        <v>0</v>
      </c>
      <c r="AC6">
        <f>Inscriptions!N25</f>
        <v>0</v>
      </c>
      <c r="AD6">
        <f t="shared" si="3"/>
        <v>0</v>
      </c>
      <c r="AE6">
        <f t="shared" si="10"/>
        <v>0</v>
      </c>
      <c r="AF6">
        <f>IF(Inscriptions!O25="",0,Inscriptions!O25)</f>
        <v>0</v>
      </c>
      <c r="AG6">
        <f t="shared" si="11"/>
        <v>0</v>
      </c>
      <c r="AH6">
        <f>IF(Inscriptions!R25="oui",1,0)</f>
        <v>0</v>
      </c>
      <c r="AI6">
        <f>Inscriptions!V25</f>
        <v>0</v>
      </c>
      <c r="AJ6">
        <f t="shared" si="12"/>
        <v>0</v>
      </c>
      <c r="AK6">
        <v>0</v>
      </c>
      <c r="AL6">
        <f t="shared" si="13"/>
        <v>0</v>
      </c>
    </row>
    <row r="7" spans="2:39" x14ac:dyDescent="0.2">
      <c r="B7">
        <f>B3</f>
        <v>0</v>
      </c>
      <c r="C7">
        <f t="shared" ref="C7:I7" si="16">C3</f>
        <v>0</v>
      </c>
      <c r="D7" t="e">
        <f t="shared" si="16"/>
        <v>#REF!</v>
      </c>
      <c r="E7" t="e">
        <f t="shared" si="16"/>
        <v>#REF!</v>
      </c>
      <c r="F7" t="e">
        <f t="shared" si="16"/>
        <v>#REF!</v>
      </c>
      <c r="G7" t="e">
        <f t="shared" si="16"/>
        <v>#REF!</v>
      </c>
      <c r="H7" t="e">
        <f t="shared" si="16"/>
        <v>#REF!</v>
      </c>
      <c r="I7" t="e">
        <f t="shared" si="16"/>
        <v>#REF!</v>
      </c>
      <c r="J7" t="e">
        <f t="shared" ref="J7:K7" si="17">J3</f>
        <v>#REF!</v>
      </c>
      <c r="K7" t="e">
        <f t="shared" si="17"/>
        <v>#REF!</v>
      </c>
      <c r="L7" t="s">
        <v>70</v>
      </c>
      <c r="M7" t="s">
        <v>71</v>
      </c>
      <c r="N7">
        <f>Inscriptions!D7</f>
        <v>0</v>
      </c>
      <c r="O7">
        <f>Inscriptions!G7</f>
        <v>0</v>
      </c>
      <c r="P7">
        <f>Inscriptions!H7</f>
        <v>0</v>
      </c>
      <c r="Q7">
        <f>Inscriptions!I7</f>
        <v>0</v>
      </c>
      <c r="R7">
        <f>Inscriptions!J7</f>
        <v>0</v>
      </c>
      <c r="S7">
        <v>0</v>
      </c>
      <c r="T7">
        <f>Inscriptions!K7</f>
        <v>0</v>
      </c>
      <c r="U7">
        <f t="shared" si="6"/>
        <v>0</v>
      </c>
      <c r="V7">
        <f t="shared" si="7"/>
        <v>0</v>
      </c>
      <c r="W7">
        <f>Inscriptions!L7</f>
        <v>0</v>
      </c>
      <c r="X7">
        <f>W7*Inscriptions!AA7</f>
        <v>0</v>
      </c>
      <c r="Y7">
        <f t="shared" si="8"/>
        <v>0</v>
      </c>
      <c r="Z7">
        <f>Inscriptions!M7</f>
        <v>0</v>
      </c>
      <c r="AA7">
        <f>Z7*Inscriptions!AA7</f>
        <v>0</v>
      </c>
      <c r="AB7">
        <f t="shared" si="9"/>
        <v>0</v>
      </c>
      <c r="AC7">
        <f>Inscriptions!N7</f>
        <v>0</v>
      </c>
      <c r="AD7">
        <f t="shared" si="3"/>
        <v>0</v>
      </c>
      <c r="AE7">
        <f t="shared" si="10"/>
        <v>0</v>
      </c>
      <c r="AF7">
        <f>IF(Inscriptions!O7="",0,Inscriptions!O7)</f>
        <v>0</v>
      </c>
      <c r="AG7">
        <f t="shared" si="11"/>
        <v>0</v>
      </c>
      <c r="AH7">
        <f>IF(Inscriptions!R7="oui",1,0)</f>
        <v>0</v>
      </c>
      <c r="AI7">
        <f>Inscriptions!V7</f>
        <v>0</v>
      </c>
      <c r="AJ7">
        <f t="shared" si="12"/>
        <v>0</v>
      </c>
      <c r="AK7">
        <v>0</v>
      </c>
      <c r="AL7">
        <f t="shared" si="13"/>
        <v>0</v>
      </c>
    </row>
    <row r="8" spans="2:39" x14ac:dyDescent="0.2">
      <c r="B8">
        <f>B3</f>
        <v>0</v>
      </c>
      <c r="C8">
        <f t="shared" ref="C8:I8" si="18">C3</f>
        <v>0</v>
      </c>
      <c r="D8" t="e">
        <f t="shared" si="18"/>
        <v>#REF!</v>
      </c>
      <c r="E8" t="e">
        <f t="shared" si="18"/>
        <v>#REF!</v>
      </c>
      <c r="F8" t="e">
        <f t="shared" si="18"/>
        <v>#REF!</v>
      </c>
      <c r="G8" t="e">
        <f t="shared" si="18"/>
        <v>#REF!</v>
      </c>
      <c r="H8" t="e">
        <f t="shared" si="18"/>
        <v>#REF!</v>
      </c>
      <c r="I8" t="e">
        <f t="shared" si="18"/>
        <v>#REF!</v>
      </c>
      <c r="J8" t="e">
        <f t="shared" ref="J8:K8" si="19">J3</f>
        <v>#REF!</v>
      </c>
      <c r="K8" t="e">
        <f t="shared" si="19"/>
        <v>#REF!</v>
      </c>
      <c r="L8" t="s">
        <v>70</v>
      </c>
      <c r="M8" t="s">
        <v>72</v>
      </c>
      <c r="N8">
        <f>Inscriptions!D8</f>
        <v>0</v>
      </c>
      <c r="O8">
        <f>Inscriptions!G8</f>
        <v>0</v>
      </c>
      <c r="P8">
        <f>Inscriptions!H8</f>
        <v>0</v>
      </c>
      <c r="Q8">
        <f>Inscriptions!I8</f>
        <v>0</v>
      </c>
      <c r="R8">
        <f>Inscriptions!J8</f>
        <v>0</v>
      </c>
      <c r="S8">
        <v>0</v>
      </c>
      <c r="T8">
        <f>Inscriptions!K8</f>
        <v>0</v>
      </c>
      <c r="U8">
        <f t="shared" si="6"/>
        <v>0</v>
      </c>
      <c r="V8">
        <f t="shared" si="7"/>
        <v>0</v>
      </c>
      <c r="W8">
        <f>Inscriptions!L8</f>
        <v>0</v>
      </c>
      <c r="X8">
        <f>W8*Inscriptions!AA8</f>
        <v>0</v>
      </c>
      <c r="Y8">
        <f t="shared" si="8"/>
        <v>0</v>
      </c>
      <c r="Z8">
        <f>Inscriptions!M8</f>
        <v>0</v>
      </c>
      <c r="AA8">
        <f>Z8*Inscriptions!AA8</f>
        <v>0</v>
      </c>
      <c r="AB8">
        <f t="shared" si="9"/>
        <v>0</v>
      </c>
      <c r="AC8">
        <f>Inscriptions!N8</f>
        <v>0</v>
      </c>
      <c r="AD8">
        <f t="shared" si="3"/>
        <v>0</v>
      </c>
      <c r="AE8">
        <f t="shared" si="10"/>
        <v>0</v>
      </c>
      <c r="AF8">
        <f>IF(Inscriptions!O8="",0,Inscriptions!O8)</f>
        <v>0</v>
      </c>
      <c r="AG8">
        <f t="shared" si="11"/>
        <v>0</v>
      </c>
      <c r="AH8">
        <f>IF(Inscriptions!R8="oui",1,0)</f>
        <v>0</v>
      </c>
      <c r="AI8">
        <f>Inscriptions!V8</f>
        <v>0</v>
      </c>
      <c r="AJ8">
        <f t="shared" si="12"/>
        <v>0</v>
      </c>
      <c r="AK8">
        <v>0</v>
      </c>
      <c r="AL8">
        <f t="shared" si="13"/>
        <v>0</v>
      </c>
    </row>
    <row r="9" spans="2:39" x14ac:dyDescent="0.2">
      <c r="B9">
        <f>B3</f>
        <v>0</v>
      </c>
      <c r="C9">
        <f t="shared" ref="C9:I9" si="20">C3</f>
        <v>0</v>
      </c>
      <c r="D9" t="e">
        <f t="shared" si="20"/>
        <v>#REF!</v>
      </c>
      <c r="E9" t="e">
        <f t="shared" si="20"/>
        <v>#REF!</v>
      </c>
      <c r="F9" t="e">
        <f t="shared" si="20"/>
        <v>#REF!</v>
      </c>
      <c r="G9" t="e">
        <f t="shared" si="20"/>
        <v>#REF!</v>
      </c>
      <c r="H9" t="e">
        <f t="shared" si="20"/>
        <v>#REF!</v>
      </c>
      <c r="I9" t="e">
        <f t="shared" si="20"/>
        <v>#REF!</v>
      </c>
      <c r="J9" t="e">
        <f t="shared" ref="J9:K9" si="21">J3</f>
        <v>#REF!</v>
      </c>
      <c r="K9" t="e">
        <f t="shared" si="21"/>
        <v>#REF!</v>
      </c>
      <c r="L9" t="s">
        <v>70</v>
      </c>
      <c r="M9" t="s">
        <v>73</v>
      </c>
      <c r="N9">
        <f>Inscriptions!D10</f>
        <v>0</v>
      </c>
      <c r="O9">
        <f>Inscriptions!G10</f>
        <v>0</v>
      </c>
      <c r="P9">
        <f>Inscriptions!H10</f>
        <v>0</v>
      </c>
      <c r="Q9">
        <f>Inscriptions!I10</f>
        <v>0</v>
      </c>
      <c r="R9">
        <f>Inscriptions!J10</f>
        <v>0</v>
      </c>
      <c r="S9">
        <v>0</v>
      </c>
      <c r="T9">
        <f>Inscriptions!K10</f>
        <v>0</v>
      </c>
      <c r="U9">
        <f t="shared" si="6"/>
        <v>0</v>
      </c>
      <c r="V9">
        <f t="shared" si="7"/>
        <v>0</v>
      </c>
      <c r="W9">
        <f>Inscriptions!L10</f>
        <v>0</v>
      </c>
      <c r="X9">
        <f>W9*Inscriptions!AA10</f>
        <v>0</v>
      </c>
      <c r="Y9">
        <f t="shared" si="8"/>
        <v>0</v>
      </c>
      <c r="Z9">
        <f>Inscriptions!M10</f>
        <v>0</v>
      </c>
      <c r="AA9">
        <f>Z9*Inscriptions!AA10</f>
        <v>0</v>
      </c>
      <c r="AB9">
        <f t="shared" si="9"/>
        <v>0</v>
      </c>
      <c r="AC9">
        <f>Inscriptions!N10</f>
        <v>0</v>
      </c>
      <c r="AD9">
        <f t="shared" si="3"/>
        <v>0</v>
      </c>
      <c r="AE9">
        <f t="shared" si="10"/>
        <v>0</v>
      </c>
      <c r="AF9">
        <f>IF(Inscriptions!O10="",0,Inscriptions!O10)</f>
        <v>0</v>
      </c>
      <c r="AG9">
        <f t="shared" si="11"/>
        <v>0</v>
      </c>
      <c r="AH9">
        <f>IF(Inscriptions!R10="oui",1,0)</f>
        <v>0</v>
      </c>
      <c r="AI9">
        <f>Inscriptions!V10</f>
        <v>0</v>
      </c>
      <c r="AJ9">
        <f t="shared" si="12"/>
        <v>0</v>
      </c>
      <c r="AK9">
        <v>0</v>
      </c>
      <c r="AL9">
        <f t="shared" si="13"/>
        <v>0</v>
      </c>
    </row>
    <row r="10" spans="2:39" x14ac:dyDescent="0.2">
      <c r="B10">
        <f>B3</f>
        <v>0</v>
      </c>
      <c r="C10">
        <f t="shared" ref="C10:I10" si="22">C3</f>
        <v>0</v>
      </c>
      <c r="D10" t="e">
        <f t="shared" si="22"/>
        <v>#REF!</v>
      </c>
      <c r="E10" t="e">
        <f t="shared" si="22"/>
        <v>#REF!</v>
      </c>
      <c r="F10" t="e">
        <f t="shared" si="22"/>
        <v>#REF!</v>
      </c>
      <c r="G10" t="e">
        <f t="shared" si="22"/>
        <v>#REF!</v>
      </c>
      <c r="H10" t="e">
        <f t="shared" si="22"/>
        <v>#REF!</v>
      </c>
      <c r="I10" t="e">
        <f t="shared" si="22"/>
        <v>#REF!</v>
      </c>
      <c r="J10" t="e">
        <f t="shared" ref="J10:K10" si="23">J3</f>
        <v>#REF!</v>
      </c>
      <c r="K10" t="e">
        <f t="shared" si="23"/>
        <v>#REF!</v>
      </c>
      <c r="L10" t="s">
        <v>70</v>
      </c>
      <c r="M10" t="s">
        <v>74</v>
      </c>
      <c r="N10">
        <f>Inscriptions!D11</f>
        <v>0</v>
      </c>
      <c r="O10">
        <f>Inscriptions!G11</f>
        <v>0</v>
      </c>
      <c r="P10">
        <f>Inscriptions!H11</f>
        <v>0</v>
      </c>
      <c r="Q10">
        <f>Inscriptions!I11</f>
        <v>0</v>
      </c>
      <c r="R10">
        <f>Inscriptions!J11</f>
        <v>0</v>
      </c>
      <c r="S10">
        <v>0</v>
      </c>
      <c r="T10">
        <f>Inscriptions!K11</f>
        <v>0</v>
      </c>
      <c r="U10">
        <f t="shared" si="6"/>
        <v>0</v>
      </c>
      <c r="V10">
        <f t="shared" si="7"/>
        <v>0</v>
      </c>
      <c r="W10">
        <f>Inscriptions!L11</f>
        <v>0</v>
      </c>
      <c r="X10">
        <f>W10*Inscriptions!AA11</f>
        <v>0</v>
      </c>
      <c r="Y10">
        <f t="shared" si="8"/>
        <v>0</v>
      </c>
      <c r="Z10">
        <f>Inscriptions!M11</f>
        <v>0</v>
      </c>
      <c r="AA10">
        <f>Z10*Inscriptions!AA11</f>
        <v>0</v>
      </c>
      <c r="AB10">
        <f t="shared" si="9"/>
        <v>0</v>
      </c>
      <c r="AC10">
        <f>Inscriptions!N11</f>
        <v>0</v>
      </c>
      <c r="AD10">
        <f t="shared" si="3"/>
        <v>0</v>
      </c>
      <c r="AE10">
        <f t="shared" si="10"/>
        <v>0</v>
      </c>
      <c r="AF10">
        <f>IF(Inscriptions!O11="",0,Inscriptions!O11)</f>
        <v>0</v>
      </c>
      <c r="AG10">
        <f t="shared" si="11"/>
        <v>0</v>
      </c>
      <c r="AH10">
        <f>IF(Inscriptions!R11="oui",1,0)</f>
        <v>0</v>
      </c>
      <c r="AI10">
        <f>Inscriptions!V11</f>
        <v>0</v>
      </c>
      <c r="AJ10">
        <f t="shared" si="12"/>
        <v>0</v>
      </c>
      <c r="AK10">
        <v>0</v>
      </c>
      <c r="AL10">
        <f t="shared" si="1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Inscriptions</vt:lpstr>
      <vt:lpstr>Export</vt:lpstr>
      <vt:lpstr>Inscriptions!Zone_d_impression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Olivier Kähr</cp:lastModifiedBy>
  <cp:lastPrinted>2024-03-24T10:04:45Z</cp:lastPrinted>
  <dcterms:created xsi:type="dcterms:W3CDTF">2023-02-12T19:32:37Z</dcterms:created>
  <dcterms:modified xsi:type="dcterms:W3CDTF">2026-01-12T19:48:30Z</dcterms:modified>
</cp:coreProperties>
</file>